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Daten\Kunden\STF\Kurse\Kalkulation\"/>
    </mc:Choice>
  </mc:AlternateContent>
  <xr:revisionPtr revIDLastSave="0" documentId="8_{9B529BA6-E2E9-4527-B8AE-D343AB4E934F}" xr6:coauthVersionLast="45" xr6:coauthVersionMax="45" xr10:uidLastSave="{00000000-0000-0000-0000-000000000000}"/>
  <bookViews>
    <workbookView xWindow="31530" yWindow="6090" windowWidth="23040" windowHeight="12195" activeTab="1"/>
  </bookViews>
  <sheets>
    <sheet name="Grafik" sheetId="1" r:id="rId1"/>
    <sheet name="Rechn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B5" i="1"/>
  <c r="E5" i="1" s="1"/>
  <c r="C9" i="2"/>
  <c r="C13" i="2"/>
  <c r="C12" i="2"/>
  <c r="E24" i="2"/>
  <c r="B33" i="2" s="1"/>
  <c r="B34" i="2" s="1"/>
  <c r="B6" i="1" s="1"/>
  <c r="B3" i="1"/>
  <c r="F3" i="1" s="1"/>
  <c r="D20" i="2"/>
  <c r="E25" i="2" s="1"/>
  <c r="E28" i="2" s="1"/>
  <c r="B38" i="2" s="1"/>
  <c r="D21" i="2"/>
  <c r="B37" i="2"/>
  <c r="E37" i="2" s="1"/>
  <c r="E32" i="2"/>
  <c r="E15" i="2"/>
  <c r="E41" i="2" s="1"/>
  <c r="E29" i="2" s="1"/>
  <c r="I2" i="1"/>
  <c r="F2" i="1"/>
  <c r="D2" i="1"/>
  <c r="C2" i="1"/>
  <c r="H4" i="1" s="1"/>
  <c r="B2" i="1"/>
  <c r="I4" i="1" s="1"/>
  <c r="H2" i="1"/>
  <c r="G2" i="1"/>
  <c r="E2" i="1"/>
  <c r="I6" i="1" l="1"/>
  <c r="F6" i="1"/>
  <c r="D6" i="1"/>
  <c r="G6" i="1"/>
  <c r="H6" i="1"/>
  <c r="C6" i="1"/>
  <c r="E6" i="1"/>
  <c r="E38" i="2"/>
  <c r="B39" i="2"/>
  <c r="E39" i="2" s="1"/>
  <c r="I5" i="1"/>
  <c r="H5" i="1"/>
  <c r="G3" i="1"/>
  <c r="D4" i="1"/>
  <c r="C4" i="1"/>
  <c r="G4" i="1"/>
  <c r="D3" i="1"/>
  <c r="E4" i="1"/>
  <c r="G5" i="1"/>
  <c r="E3" i="1"/>
  <c r="H3" i="1"/>
  <c r="C3" i="1"/>
  <c r="F5" i="1"/>
  <c r="I3" i="1"/>
  <c r="C5" i="1"/>
  <c r="F4" i="1"/>
  <c r="D5" i="1"/>
</calcChain>
</file>

<file path=xl/comments1.xml><?xml version="1.0" encoding="utf-8"?>
<comments xmlns="http://schemas.openxmlformats.org/spreadsheetml/2006/main">
  <authors>
    <author>Hans Pfister</author>
    <author>KurtZihlmann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Voraussichtliche Anzahl Nutzungen der Anschaffung pro Jahr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Anschaffungspreis der Anlage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Anzahl Jahre bis das Gerät erneuert werden muss.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Durchschnittlicher Fremdkapitalzins vom halben Kapital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Variable Kosten pro Nutzung der Anlage. Wird meist vom Anbieter angegeben.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Variable Kosten pro Nutzung der Anlage, gemäss Angaben Anbieter.</t>
        </r>
      </text>
    </comment>
    <comment ref="C22" authorId="1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Variable Kosten pro Nutzung der Anlage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Personalkosten für den Unterhalt der Anlage pro Jahr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Nettoerlös ohne MWSt (Rechnungsbetrag) für die Nutzung der Anlage ohne Arbeit (wird separat verrechnet).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Nettoerlös ohne MWSt (Rechnungsbetrag) für die Nutzung der Anlage ohne Arbeit (wird separat verrechnet).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Bruttogewinn pro Nutzung zur Deckung der fixen Kosten.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Resultierender Gewinn bei der vorgesehenen Anzahl Nutzungen der Anlage / Jahr.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</rPr>
          <t>Hans Pfister:</t>
        </r>
        <r>
          <rPr>
            <sz val="8"/>
            <color indexed="81"/>
            <rFont val="Tahoma"/>
            <family val="2"/>
          </rPr>
          <t xml:space="preserve">
Anzahl Nutzungen pro Jahr, damit die entstehenden Kosten gedeckt sind. Anschaffung lohnt.</t>
        </r>
      </text>
    </comment>
  </commentList>
</comments>
</file>

<file path=xl/sharedStrings.xml><?xml version="1.0" encoding="utf-8"?>
<sst xmlns="http://schemas.openxmlformats.org/spreadsheetml/2006/main" count="34" uniqueCount="32">
  <si>
    <t>Fixe Kosten</t>
  </si>
  <si>
    <t>var Kosten</t>
  </si>
  <si>
    <t>Umsatz</t>
  </si>
  <si>
    <t>Anlage</t>
  </si>
  <si>
    <t>Total Anschaffung</t>
  </si>
  <si>
    <t>Total Fixkosten</t>
  </si>
  <si>
    <t>Betriebskosten</t>
  </si>
  <si>
    <t>variabel</t>
  </si>
  <si>
    <t>Total Kosten</t>
  </si>
  <si>
    <t>Zinsen in %</t>
  </si>
  <si>
    <t>Total Kosten pro Fahrzeug</t>
  </si>
  <si>
    <t>Durchschnittsumsatz pro Fahrzeug</t>
  </si>
  <si>
    <t>Bruttogewinn pro Fahrzeug</t>
  </si>
  <si>
    <t>Deckungsbeitragsrechnung</t>
  </si>
  <si>
    <t>Anzahl Nutzungen / Jahr</t>
  </si>
  <si>
    <t>Abschreibungsdauer</t>
  </si>
  <si>
    <t>Variabler Teil 1 (Energie)</t>
  </si>
  <si>
    <t>Montagekosten/Schulung</t>
  </si>
  <si>
    <t xml:space="preserve">Zubehör </t>
  </si>
  <si>
    <t>Variable Kosten / Nutzung</t>
  </si>
  <si>
    <t>Break-even (Anzahl Nutzungen)</t>
  </si>
  <si>
    <t>Totalkosten</t>
  </si>
  <si>
    <t>Total Betriebskosten / Jahr</t>
  </si>
  <si>
    <t>Eingabe bitte nur in grüne Felder</t>
  </si>
  <si>
    <t>Deckungsbeitrag</t>
  </si>
  <si>
    <t>Variable Kosten</t>
  </si>
  <si>
    <t>Berechnung des Bruttogewinn</t>
  </si>
  <si>
    <t>Feste Unterhaltskosten</t>
  </si>
  <si>
    <t>Total Kosten bei Nutzschwelle</t>
  </si>
  <si>
    <t>Investition z.B. Diagnosegerät</t>
  </si>
  <si>
    <t>Lizenz pro Gebrauch</t>
  </si>
  <si>
    <t>Wartung und Reparatur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</si>
</sst>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i/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0" fillId="2" borderId="0" xfId="0" applyNumberFormat="1" applyFill="1" applyAlignment="1">
      <alignment horizontal="center" vertical="center"/>
    </xf>
    <xf numFmtId="0" fontId="6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2" fillId="0" borderId="1" xfId="0" applyFont="1" applyBorder="1" applyAlignment="1">
      <alignment wrapText="1"/>
    </xf>
    <xf numFmtId="4" fontId="6" fillId="0" borderId="1" xfId="0" applyNumberFormat="1" applyFont="1" applyBorder="1"/>
    <xf numFmtId="3" fontId="4" fillId="0" borderId="1" xfId="0" applyNumberFormat="1" applyFont="1" applyBorder="1"/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4" fontId="2" fillId="0" borderId="1" xfId="0" applyNumberFormat="1" applyFont="1" applyFill="1" applyBorder="1"/>
    <xf numFmtId="4" fontId="3" fillId="0" borderId="1" xfId="0" applyNumberFormat="1" applyFont="1" applyFill="1" applyBorder="1"/>
    <xf numFmtId="2" fontId="3" fillId="0" borderId="1" xfId="0" applyNumberFormat="1" applyFont="1" applyBorder="1"/>
  </cellXfs>
  <cellStyles count="1">
    <cellStyle name="Standard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
</a:t>
            </a:r>
          </a:p>
        </c:rich>
      </c:tx>
      <c:layout>
        <c:manualLayout>
          <c:xMode val="edge"/>
          <c:yMode val="edge"/>
          <c:x val="0.48979616137194465"/>
          <c:y val="3.579959584697930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18526585643066E-2"/>
          <c:y val="0.26730310262529833"/>
          <c:w val="0.87540325181846845"/>
          <c:h val="0.4821002386634845"/>
        </c:manualLayout>
      </c:layout>
      <c:lineChart>
        <c:grouping val="standard"/>
        <c:varyColors val="0"/>
        <c:ser>
          <c:idx val="0"/>
          <c:order val="0"/>
          <c:tx>
            <c:strRef>
              <c:f>Grafik!$A$2</c:f>
              <c:strCache>
                <c:ptCount val="1"/>
                <c:pt idx="0">
                  <c:v>Fixe Kosten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Grafik!$C$1:$I$1</c:f>
              <c:numCache>
                <c:formatCode>#,##0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cat>
          <c:val>
            <c:numRef>
              <c:f>Grafik!$C$2:$I$2</c:f>
              <c:numCache>
                <c:formatCode>#,##0</c:formatCode>
                <c:ptCount val="7"/>
                <c:pt idx="0">
                  <c:v>1834</c:v>
                </c:pt>
                <c:pt idx="1">
                  <c:v>1834</c:v>
                </c:pt>
                <c:pt idx="2">
                  <c:v>1834</c:v>
                </c:pt>
                <c:pt idx="3">
                  <c:v>1834</c:v>
                </c:pt>
                <c:pt idx="4">
                  <c:v>1834</c:v>
                </c:pt>
                <c:pt idx="5">
                  <c:v>1834</c:v>
                </c:pt>
                <c:pt idx="6">
                  <c:v>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4-4845-B1AB-A6F2C0FEFF41}"/>
            </c:ext>
          </c:extLst>
        </c:ser>
        <c:ser>
          <c:idx val="1"/>
          <c:order val="1"/>
          <c:tx>
            <c:strRef>
              <c:f>Grafik!$A$3</c:f>
              <c:strCache>
                <c:ptCount val="1"/>
                <c:pt idx="0">
                  <c:v>var Kosten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Grafik!$C$1:$I$1</c:f>
              <c:numCache>
                <c:formatCode>#,##0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cat>
          <c:val>
            <c:numRef>
              <c:f>Grafik!$C$3:$I$3</c:f>
              <c:numCache>
                <c:formatCode>#,##0.00</c:formatCode>
                <c:ptCount val="7"/>
                <c:pt idx="0">
                  <c:v>0</c:v>
                </c:pt>
                <c:pt idx="1">
                  <c:v>560</c:v>
                </c:pt>
                <c:pt idx="2">
                  <c:v>1120</c:v>
                </c:pt>
                <c:pt idx="3">
                  <c:v>1680</c:v>
                </c:pt>
                <c:pt idx="4">
                  <c:v>2240</c:v>
                </c:pt>
                <c:pt idx="5">
                  <c:v>2800</c:v>
                </c:pt>
                <c:pt idx="6">
                  <c:v>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4-4845-B1AB-A6F2C0FEFF41}"/>
            </c:ext>
          </c:extLst>
        </c:ser>
        <c:ser>
          <c:idx val="2"/>
          <c:order val="2"/>
          <c:tx>
            <c:strRef>
              <c:f>Grafik!$A$5</c:f>
              <c:strCache>
                <c:ptCount val="1"/>
                <c:pt idx="0">
                  <c:v>Umsatz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Grafik!$C$1:$I$1</c:f>
              <c:numCache>
                <c:formatCode>#,##0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cat>
          <c:val>
            <c:numRef>
              <c:f>Grafik!$C$5:$I$5</c:f>
              <c:numCache>
                <c:formatCode>#,##0</c:formatCode>
                <c:ptCount val="7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4-4845-B1AB-A6F2C0FEFF41}"/>
            </c:ext>
          </c:extLst>
        </c:ser>
        <c:ser>
          <c:idx val="3"/>
          <c:order val="3"/>
          <c:tx>
            <c:v>Totalkosten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Grafik!$C$4:$I$4</c:f>
              <c:numCache>
                <c:formatCode>#,##0</c:formatCode>
                <c:ptCount val="7"/>
                <c:pt idx="0">
                  <c:v>1834</c:v>
                </c:pt>
                <c:pt idx="1">
                  <c:v>2394</c:v>
                </c:pt>
                <c:pt idx="2">
                  <c:v>2954</c:v>
                </c:pt>
                <c:pt idx="3">
                  <c:v>3514</c:v>
                </c:pt>
                <c:pt idx="4">
                  <c:v>4074</c:v>
                </c:pt>
                <c:pt idx="5">
                  <c:v>4634</c:v>
                </c:pt>
                <c:pt idx="6">
                  <c:v>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4-4845-B1AB-A6F2C0FEFF41}"/>
            </c:ext>
          </c:extLst>
        </c:ser>
        <c:ser>
          <c:idx val="5"/>
          <c:order val="4"/>
          <c:tx>
            <c:v>Deckungsbeitrag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Grafik!$C$6:$I$6</c:f>
              <c:numCache>
                <c:formatCode>#,##0.00</c:formatCode>
                <c:ptCount val="7"/>
                <c:pt idx="0">
                  <c:v>0</c:v>
                </c:pt>
                <c:pt idx="1">
                  <c:v>940</c:v>
                </c:pt>
                <c:pt idx="2">
                  <c:v>1880</c:v>
                </c:pt>
                <c:pt idx="3">
                  <c:v>2820</c:v>
                </c:pt>
                <c:pt idx="4">
                  <c:v>3760</c:v>
                </c:pt>
                <c:pt idx="5">
                  <c:v>4700</c:v>
                </c:pt>
                <c:pt idx="6">
                  <c:v>5640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44-4845-B1AB-A6F2C0FE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948959"/>
        <c:axId val="1"/>
      </c:lineChart>
      <c:catAx>
        <c:axId val="12699489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Fahrzeuge</a:t>
                </a:r>
              </a:p>
            </c:rich>
          </c:tx>
          <c:layout>
            <c:manualLayout>
              <c:xMode val="edge"/>
              <c:yMode val="edge"/>
              <c:x val="0.84689718764407562"/>
              <c:y val="0.832935529076564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</a:t>
                </a:r>
              </a:p>
            </c:rich>
          </c:tx>
          <c:layout>
            <c:manualLayout>
              <c:xMode val="edge"/>
              <c:yMode val="edge"/>
              <c:x val="8.5929507774183834E-3"/>
              <c:y val="0.47971353138379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9948959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9156293222683261E-3"/>
          <c:y val="0.86135940971980274"/>
          <c:w val="0.87966921147304711"/>
          <c:h val="0.92625647457784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&amp;L&amp;"Arial,Kursiv"&amp;D/thl</c:oddFooter>
    </c:headerFooter>
    <c:pageMargins b="0.59055118110236227" l="0.78740157480314965" r="0.78740157480314965" t="0.59055118110236227" header="0.51181102362204722" footer="0.51181102362204722"/>
    <c:pageSetup paperSize="9" orientation="landscape" horizontalDpi="-2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13</xdr:col>
      <xdr:colOff>257175</xdr:colOff>
      <xdr:row>28</xdr:row>
      <xdr:rowOff>0</xdr:rowOff>
    </xdr:to>
    <xdr:graphicFrame macro="">
      <xdr:nvGraphicFramePr>
        <xdr:cNvPr id="1039" name="Diagramm 10">
          <a:extLst>
            <a:ext uri="{FF2B5EF4-FFF2-40B4-BE49-F238E27FC236}">
              <a16:creationId xmlns:a16="http://schemas.microsoft.com/office/drawing/2014/main" id="{1E9B9500-1DBD-4A85-814D-FF37235F5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0.38783</cdr:y>
    </cdr:from>
    <cdr:to>
      <cdr:x>0.52883</cdr:x>
      <cdr:y>0.45066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1070" y="1252305"/>
          <a:ext cx="810735" cy="202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Nutzschwelle</a:t>
          </a:r>
        </a:p>
      </cdr:txBody>
    </cdr:sp>
  </cdr:relSizeAnchor>
  <cdr:relSizeAnchor xmlns:cdr="http://schemas.openxmlformats.org/drawingml/2006/chartDrawing">
    <cdr:from>
      <cdr:x>0.79484</cdr:x>
      <cdr:y>0.38783</cdr:y>
    </cdr:from>
    <cdr:to>
      <cdr:x>0.9333</cdr:x>
      <cdr:y>0.45066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3745" y="1252305"/>
          <a:ext cx="953466" cy="202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Ihr Nettogewinn</a:t>
          </a:r>
        </a:p>
      </cdr:txBody>
    </cdr:sp>
  </cdr:relSizeAnchor>
  <cdr:relSizeAnchor xmlns:cdr="http://schemas.openxmlformats.org/drawingml/2006/chartDrawing">
    <cdr:from>
      <cdr:x>0</cdr:x>
      <cdr:y>0.88575</cdr:y>
    </cdr:from>
    <cdr:to>
      <cdr:x>0</cdr:x>
      <cdr:y>0.88599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54256"/>
          <a:ext cx="7337923" cy="395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 xmlns:a="http://schemas.openxmlformats.org/drawingml/2006/main"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975" b="0" i="1" u="none" strike="noStrike" baseline="0">
              <a:solidFill>
                <a:srgbClr val="000000"/>
              </a:solidFill>
              <a:latin typeface="Arial"/>
              <a:cs typeface="Arial"/>
            </a:rPr>
            <a:t>Es sind nur die reinen Anlagenkosten berücksichtigt, weitere Kosten, wie Gebäude etc. separat berechnen</a:t>
          </a:r>
        </a:p>
        <a:p xmlns:a="http://schemas.openxmlformats.org/drawingml/2006/main">
          <a:pPr algn="l" rtl="0">
            <a:defRPr sz="1000"/>
          </a:pPr>
          <a:endParaRPr lang="de-CH" sz="975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J1" sqref="J1"/>
    </sheetView>
  </sheetViews>
  <sheetFormatPr baseColWidth="10" defaultRowHeight="12.75" customHeight="1" x14ac:dyDescent="0.2"/>
  <cols>
    <col min="1" max="1" width="14.85546875" style="1" bestFit="1" customWidth="1"/>
    <col min="2" max="2" width="6" style="3" customWidth="1"/>
    <col min="3" max="3" width="7" style="3" customWidth="1"/>
    <col min="4" max="7" width="8" style="3" customWidth="1"/>
    <col min="8" max="8" width="9.42578125" style="3" customWidth="1"/>
    <col min="9" max="9" width="9.5703125" style="3" customWidth="1"/>
    <col min="10" max="19" width="8.85546875" style="1" customWidth="1"/>
    <col min="20" max="16384" width="11.42578125" style="1"/>
  </cols>
  <sheetData>
    <row r="1" spans="1:9" s="2" customFormat="1" ht="12.75" customHeight="1" x14ac:dyDescent="0.2">
      <c r="C1" s="2">
        <v>0</v>
      </c>
      <c r="D1" s="2">
        <v>50</v>
      </c>
      <c r="E1" s="2">
        <v>100</v>
      </c>
      <c r="F1" s="2">
        <v>150</v>
      </c>
      <c r="G1" s="2">
        <v>200</v>
      </c>
      <c r="H1" s="2">
        <v>250</v>
      </c>
      <c r="I1" s="2">
        <v>300</v>
      </c>
    </row>
    <row r="2" spans="1:9" ht="12.75" customHeight="1" x14ac:dyDescent="0.2">
      <c r="A2" s="1" t="s">
        <v>0</v>
      </c>
      <c r="B2" s="4">
        <f>Rechnung!$E$15</f>
        <v>1834</v>
      </c>
      <c r="C2" s="4">
        <f>Rechnung!$E$15</f>
        <v>1834</v>
      </c>
      <c r="D2" s="4">
        <f>Rechnung!$E$15</f>
        <v>1834</v>
      </c>
      <c r="E2" s="4">
        <f>Rechnung!$E$15</f>
        <v>1834</v>
      </c>
      <c r="F2" s="4">
        <f>Rechnung!$E$15</f>
        <v>1834</v>
      </c>
      <c r="G2" s="4">
        <f>Rechnung!$E$15</f>
        <v>1834</v>
      </c>
      <c r="H2" s="4">
        <f>Rechnung!$E$15</f>
        <v>1834</v>
      </c>
      <c r="I2" s="4">
        <f>Rechnung!$E$15</f>
        <v>1834</v>
      </c>
    </row>
    <row r="3" spans="1:9" ht="12.75" customHeight="1" x14ac:dyDescent="0.2">
      <c r="A3" s="1" t="s">
        <v>1</v>
      </c>
      <c r="B3" s="11">
        <f>Rechnung!$E$24</f>
        <v>11.2</v>
      </c>
      <c r="C3" s="11">
        <f>B3*C1</f>
        <v>0</v>
      </c>
      <c r="D3" s="11">
        <f>B3*D1</f>
        <v>560</v>
      </c>
      <c r="E3" s="11">
        <f>B3*E1</f>
        <v>1120</v>
      </c>
      <c r="F3" s="11">
        <f>B3*F1</f>
        <v>1680</v>
      </c>
      <c r="G3" s="11">
        <f>B3*G1</f>
        <v>2240</v>
      </c>
      <c r="H3" s="11">
        <f>B3*H1</f>
        <v>2800</v>
      </c>
      <c r="I3" s="11">
        <f>B3*I1</f>
        <v>3360</v>
      </c>
    </row>
    <row r="4" spans="1:9" ht="12.75" customHeight="1" x14ac:dyDescent="0.2">
      <c r="A4" s="1" t="s">
        <v>21</v>
      </c>
      <c r="B4" s="4"/>
      <c r="C4" s="4">
        <f>B2</f>
        <v>1834</v>
      </c>
      <c r="D4" s="4">
        <f>(B3*D1)+B2</f>
        <v>2394</v>
      </c>
      <c r="E4" s="4">
        <f>(B3*E1)+B2</f>
        <v>2954</v>
      </c>
      <c r="F4" s="4">
        <f>(B3*F1)+B2</f>
        <v>3514</v>
      </c>
      <c r="G4" s="4">
        <f>B2+(B3*G1)</f>
        <v>4074</v>
      </c>
      <c r="H4" s="4">
        <f>C2+(B3*H1)</f>
        <v>4634</v>
      </c>
      <c r="I4" s="4">
        <f>B2+(B3*I1)</f>
        <v>5194</v>
      </c>
    </row>
    <row r="5" spans="1:9" ht="12.75" customHeight="1" x14ac:dyDescent="0.2">
      <c r="A5" s="1" t="s">
        <v>2</v>
      </c>
      <c r="B5" s="11">
        <f>Rechnung!B32</f>
        <v>30</v>
      </c>
      <c r="C5" s="4">
        <f>0*B5</f>
        <v>0</v>
      </c>
      <c r="D5" s="4">
        <f>D1*B5</f>
        <v>1500</v>
      </c>
      <c r="E5" s="4">
        <f>E1*B5</f>
        <v>3000</v>
      </c>
      <c r="F5" s="4">
        <f>F1*B5</f>
        <v>4500</v>
      </c>
      <c r="G5" s="4">
        <f>G1*B5</f>
        <v>6000</v>
      </c>
      <c r="H5" s="4">
        <f>H1*B5</f>
        <v>7500</v>
      </c>
      <c r="I5" s="4">
        <f>I1*B5</f>
        <v>9000</v>
      </c>
    </row>
    <row r="6" spans="1:9" ht="12.75" customHeight="1" x14ac:dyDescent="0.2">
      <c r="A6" s="1" t="s">
        <v>24</v>
      </c>
      <c r="B6" s="11">
        <f>Rechnung!$B$34</f>
        <v>18.8</v>
      </c>
      <c r="C6" s="11">
        <f>B6*C1</f>
        <v>0</v>
      </c>
      <c r="D6" s="11">
        <f>B6*D1</f>
        <v>940</v>
      </c>
      <c r="E6" s="11">
        <f>B6*E1</f>
        <v>1880</v>
      </c>
      <c r="F6" s="11">
        <f>B6*F1</f>
        <v>2820</v>
      </c>
      <c r="G6" s="11">
        <f>B6*G1</f>
        <v>3760</v>
      </c>
      <c r="H6" s="11">
        <f>B6*H1</f>
        <v>4700</v>
      </c>
      <c r="I6" s="11">
        <f>B6*I1</f>
        <v>5640</v>
      </c>
    </row>
  </sheetData>
  <phoneticPr fontId="0" type="noConversion"/>
  <pageMargins left="0.78740157480314965" right="0.78740157480314965" top="0.62992125984251968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7" zoomScale="130" zoomScaleNormal="130" workbookViewId="0">
      <selection activeCell="E40" sqref="E40"/>
    </sheetView>
  </sheetViews>
  <sheetFormatPr baseColWidth="10" defaultColWidth="30.140625" defaultRowHeight="22.5" customHeight="1" x14ac:dyDescent="0.2"/>
  <cols>
    <col min="1" max="1" width="37.7109375" style="5" bestFit="1" customWidth="1"/>
    <col min="2" max="2" width="8.7109375" style="6" bestFit="1" customWidth="1"/>
    <col min="3" max="3" width="19.5703125" style="6" bestFit="1" customWidth="1"/>
    <col min="4" max="4" width="12.85546875" style="6" bestFit="1" customWidth="1"/>
    <col min="5" max="5" width="13.7109375" style="6" bestFit="1" customWidth="1"/>
    <col min="6" max="16384" width="30.140625" style="5"/>
  </cols>
  <sheetData>
    <row r="1" spans="1:5" s="7" customFormat="1" ht="22.5" customHeight="1" x14ac:dyDescent="0.25">
      <c r="A1" s="12" t="s">
        <v>29</v>
      </c>
      <c r="B1" s="13"/>
      <c r="C1" s="26" t="s">
        <v>23</v>
      </c>
      <c r="D1" s="27"/>
      <c r="E1" s="27"/>
    </row>
    <row r="2" spans="1:5" ht="22.5" customHeight="1" x14ac:dyDescent="0.2">
      <c r="A2" s="14"/>
      <c r="B2" s="15"/>
      <c r="C2" s="15"/>
      <c r="D2" s="15"/>
      <c r="E2" s="15"/>
    </row>
    <row r="3" spans="1:5" ht="22.5" customHeight="1" x14ac:dyDescent="0.2">
      <c r="A3" s="14" t="s">
        <v>14</v>
      </c>
      <c r="B3" s="15"/>
      <c r="C3" s="24">
        <v>150</v>
      </c>
      <c r="D3" s="15"/>
      <c r="E3" s="15"/>
    </row>
    <row r="4" spans="1:5" ht="22.5" customHeight="1" x14ac:dyDescent="0.2">
      <c r="A4" s="14"/>
      <c r="B4" s="15"/>
      <c r="C4" s="15"/>
      <c r="D4" s="15"/>
      <c r="E4" s="15"/>
    </row>
    <row r="5" spans="1:5" ht="22.5" customHeight="1" x14ac:dyDescent="0.2">
      <c r="A5" s="14"/>
      <c r="B5" s="15"/>
      <c r="C5" s="15"/>
      <c r="D5" s="15"/>
      <c r="E5" s="15"/>
    </row>
    <row r="6" spans="1:5" ht="22.5" customHeight="1" x14ac:dyDescent="0.2">
      <c r="A6" s="14" t="s">
        <v>3</v>
      </c>
      <c r="B6" s="15"/>
      <c r="C6" s="25">
        <v>4500</v>
      </c>
      <c r="D6" s="15"/>
      <c r="E6" s="15"/>
    </row>
    <row r="7" spans="1:5" ht="22.5" customHeight="1" x14ac:dyDescent="0.2">
      <c r="A7" s="14" t="s">
        <v>18</v>
      </c>
      <c r="B7" s="15"/>
      <c r="C7" s="25">
        <v>800</v>
      </c>
      <c r="D7" s="15"/>
      <c r="E7" s="15"/>
    </row>
    <row r="8" spans="1:5" ht="22.5" customHeight="1" x14ac:dyDescent="0.2">
      <c r="A8" s="14" t="s">
        <v>17</v>
      </c>
      <c r="B8" s="15"/>
      <c r="C8" s="25">
        <v>500</v>
      </c>
      <c r="D8" s="15"/>
      <c r="E8" s="15"/>
    </row>
    <row r="9" spans="1:5" s="7" customFormat="1" ht="22.5" customHeight="1" x14ac:dyDescent="0.25">
      <c r="A9" s="16" t="s">
        <v>4</v>
      </c>
      <c r="B9" s="13"/>
      <c r="C9" s="13">
        <f>SUM(C6:C8)</f>
        <v>5800</v>
      </c>
      <c r="D9" s="13"/>
      <c r="E9" s="13"/>
    </row>
    <row r="10" spans="1:5" s="7" customFormat="1" ht="22.5" customHeight="1" x14ac:dyDescent="0.25">
      <c r="A10" s="16"/>
      <c r="B10" s="13"/>
      <c r="C10" s="13"/>
      <c r="D10" s="13"/>
      <c r="E10" s="13"/>
    </row>
    <row r="11" spans="1:5" ht="22.5" customHeight="1" x14ac:dyDescent="0.2">
      <c r="A11" s="14"/>
      <c r="B11" s="15"/>
      <c r="C11" s="15"/>
      <c r="D11" s="15"/>
      <c r="E11" s="15"/>
    </row>
    <row r="12" spans="1:5" ht="22.5" customHeight="1" x14ac:dyDescent="0.2">
      <c r="A12" s="14" t="s">
        <v>15</v>
      </c>
      <c r="B12" s="25">
        <v>5</v>
      </c>
      <c r="C12" s="15">
        <f>C9/B12</f>
        <v>1160</v>
      </c>
      <c r="D12" s="15"/>
      <c r="E12" s="15"/>
    </row>
    <row r="13" spans="1:5" ht="22.5" customHeight="1" x14ac:dyDescent="0.2">
      <c r="A13" s="14" t="s">
        <v>9</v>
      </c>
      <c r="B13" s="25">
        <v>6</v>
      </c>
      <c r="C13" s="15">
        <f>C9*B13%/2</f>
        <v>174</v>
      </c>
      <c r="D13" s="15"/>
      <c r="E13" s="15"/>
    </row>
    <row r="14" spans="1:5" ht="22.5" customHeight="1" x14ac:dyDescent="0.2">
      <c r="A14" s="14" t="s">
        <v>27</v>
      </c>
      <c r="C14" s="25">
        <v>500</v>
      </c>
      <c r="D14" s="15"/>
      <c r="E14" s="15"/>
    </row>
    <row r="15" spans="1:5" s="7" customFormat="1" ht="22.5" customHeight="1" x14ac:dyDescent="0.25">
      <c r="A15" s="16" t="s">
        <v>5</v>
      </c>
      <c r="B15" s="13"/>
      <c r="C15" s="13"/>
      <c r="D15" s="13"/>
      <c r="E15" s="13">
        <f>SUM(C12:C14)</f>
        <v>1834</v>
      </c>
    </row>
    <row r="16" spans="1:5" ht="22.5" customHeight="1" x14ac:dyDescent="0.2">
      <c r="A16" s="14"/>
      <c r="B16" s="15"/>
      <c r="C16" s="15"/>
      <c r="D16" s="15"/>
      <c r="E16" s="15"/>
    </row>
    <row r="17" spans="1:5" ht="22.5" customHeight="1" x14ac:dyDescent="0.2">
      <c r="A17" s="14"/>
      <c r="B17" s="15"/>
      <c r="C17" s="15"/>
      <c r="D17" s="15"/>
      <c r="E17" s="15"/>
    </row>
    <row r="18" spans="1:5" s="8" customFormat="1" ht="22.5" customHeight="1" x14ac:dyDescent="0.3">
      <c r="A18" s="17" t="s">
        <v>6</v>
      </c>
      <c r="B18" s="18"/>
      <c r="C18" s="18"/>
      <c r="D18" s="18"/>
      <c r="E18" s="18"/>
    </row>
    <row r="19" spans="1:5" s="9" customFormat="1" ht="22.5" customHeight="1" x14ac:dyDescent="0.2">
      <c r="A19" s="19" t="s">
        <v>7</v>
      </c>
      <c r="B19" s="20"/>
      <c r="C19" s="20"/>
      <c r="D19" s="20"/>
      <c r="E19" s="20"/>
    </row>
    <row r="20" spans="1:5" ht="22.5" customHeight="1" x14ac:dyDescent="0.2">
      <c r="A20" s="14" t="s">
        <v>16</v>
      </c>
      <c r="B20" s="15"/>
      <c r="C20" s="25">
        <v>0.2</v>
      </c>
      <c r="D20" s="15">
        <f>C20*C3</f>
        <v>30</v>
      </c>
      <c r="E20" s="15"/>
    </row>
    <row r="21" spans="1:5" ht="22.5" customHeight="1" x14ac:dyDescent="0.2">
      <c r="A21" s="14" t="s">
        <v>30</v>
      </c>
      <c r="B21" s="15"/>
      <c r="C21" s="25">
        <v>8</v>
      </c>
      <c r="D21" s="15">
        <f>C21*C3</f>
        <v>1200</v>
      </c>
      <c r="E21" s="15"/>
    </row>
    <row r="22" spans="1:5" ht="32.25" customHeight="1" x14ac:dyDescent="0.2">
      <c r="A22" s="21" t="s">
        <v>31</v>
      </c>
      <c r="B22" s="14"/>
      <c r="C22" s="25">
        <v>3</v>
      </c>
      <c r="D22" s="15">
        <f>C22*C3</f>
        <v>450</v>
      </c>
      <c r="E22" s="15"/>
    </row>
    <row r="23" spans="1:5" ht="33.75" customHeight="1" x14ac:dyDescent="0.2">
      <c r="E23" s="15"/>
    </row>
    <row r="24" spans="1:5" ht="22.5" customHeight="1" x14ac:dyDescent="0.25">
      <c r="A24" s="16" t="s">
        <v>19</v>
      </c>
      <c r="B24" s="15"/>
      <c r="C24" s="15"/>
      <c r="D24" s="15"/>
      <c r="E24" s="13">
        <f>SUM(C20:C22)</f>
        <v>11.2</v>
      </c>
    </row>
    <row r="25" spans="1:5" s="7" customFormat="1" ht="22.5" customHeight="1" x14ac:dyDescent="0.25">
      <c r="A25" s="16" t="s">
        <v>22</v>
      </c>
      <c r="B25" s="13"/>
      <c r="C25" s="13"/>
      <c r="D25" s="13"/>
      <c r="E25" s="13">
        <f>SUM(D20:D23)</f>
        <v>1680</v>
      </c>
    </row>
    <row r="26" spans="1:5" ht="22.5" customHeight="1" x14ac:dyDescent="0.2">
      <c r="A26" s="14"/>
      <c r="B26" s="15"/>
      <c r="C26" s="15"/>
      <c r="D26" s="15"/>
      <c r="E26" s="15"/>
    </row>
    <row r="27" spans="1:5" ht="22.5" customHeight="1" x14ac:dyDescent="0.2">
      <c r="A27" s="14"/>
      <c r="B27" s="15"/>
      <c r="C27" s="15"/>
      <c r="D27" s="15"/>
      <c r="E27" s="15"/>
    </row>
    <row r="28" spans="1:5" s="10" customFormat="1" ht="22.5" customHeight="1" x14ac:dyDescent="0.25">
      <c r="A28" s="12" t="s">
        <v>8</v>
      </c>
      <c r="B28" s="22"/>
      <c r="C28" s="22"/>
      <c r="D28" s="22"/>
      <c r="E28" s="22">
        <f>E25+E15</f>
        <v>3514</v>
      </c>
    </row>
    <row r="29" spans="1:5" s="10" customFormat="1" ht="22.5" customHeight="1" x14ac:dyDescent="0.25">
      <c r="A29" s="16" t="s">
        <v>28</v>
      </c>
      <c r="B29" s="16"/>
      <c r="C29" s="16"/>
      <c r="D29" s="16"/>
      <c r="E29" s="30">
        <f>E41*B32</f>
        <v>2926.5957446808507</v>
      </c>
    </row>
    <row r="30" spans="1:5" ht="22.5" customHeight="1" x14ac:dyDescent="0.2">
      <c r="A30" s="14"/>
      <c r="B30" s="15"/>
      <c r="C30" s="15"/>
      <c r="D30" s="15"/>
      <c r="E30" s="15"/>
    </row>
    <row r="31" spans="1:5" ht="22.5" customHeight="1" x14ac:dyDescent="0.3">
      <c r="A31" s="17" t="s">
        <v>13</v>
      </c>
      <c r="B31" s="15"/>
      <c r="C31" s="15"/>
      <c r="D31" s="15"/>
      <c r="E31" s="15"/>
    </row>
    <row r="32" spans="1:5" ht="22.5" customHeight="1" x14ac:dyDescent="0.2">
      <c r="A32" s="14" t="s">
        <v>11</v>
      </c>
      <c r="B32" s="25">
        <v>30</v>
      </c>
      <c r="C32" s="15"/>
      <c r="D32" s="15"/>
      <c r="E32" s="15">
        <f>B32*C3</f>
        <v>4500</v>
      </c>
    </row>
    <row r="33" spans="1:5" ht="22.5" customHeight="1" x14ac:dyDescent="0.2">
      <c r="A33" s="14" t="s">
        <v>25</v>
      </c>
      <c r="B33" s="28">
        <f>E24</f>
        <v>11.2</v>
      </c>
      <c r="C33" s="15"/>
      <c r="D33" s="15"/>
      <c r="E33" s="15"/>
    </row>
    <row r="34" spans="1:5" ht="22.5" customHeight="1" x14ac:dyDescent="0.25">
      <c r="A34" s="16" t="s">
        <v>24</v>
      </c>
      <c r="B34" s="29">
        <f>B32-B33</f>
        <v>18.8</v>
      </c>
      <c r="C34" s="15"/>
      <c r="D34" s="15"/>
      <c r="E34" s="15"/>
    </row>
    <row r="35" spans="1:5" ht="22.5" customHeight="1" x14ac:dyDescent="0.25">
      <c r="A35" s="16"/>
      <c r="B35" s="16"/>
      <c r="C35" s="15"/>
      <c r="D35" s="15"/>
      <c r="E35" s="15"/>
    </row>
    <row r="36" spans="1:5" ht="22.5" customHeight="1" x14ac:dyDescent="0.3">
      <c r="A36" s="17" t="s">
        <v>26</v>
      </c>
      <c r="B36" s="16"/>
      <c r="C36" s="15"/>
      <c r="D36" s="15"/>
      <c r="E36" s="15"/>
    </row>
    <row r="37" spans="1:5" ht="22.5" customHeight="1" x14ac:dyDescent="0.2">
      <c r="A37" s="14" t="s">
        <v>11</v>
      </c>
      <c r="B37" s="28">
        <f>B32</f>
        <v>30</v>
      </c>
      <c r="C37" s="15"/>
      <c r="D37" s="15"/>
      <c r="E37" s="15">
        <f>C3*B37</f>
        <v>4500</v>
      </c>
    </row>
    <row r="38" spans="1:5" ht="22.5" customHeight="1" x14ac:dyDescent="0.2">
      <c r="A38" s="14" t="s">
        <v>10</v>
      </c>
      <c r="B38" s="15">
        <f>E28/C3</f>
        <v>23.426666666666666</v>
      </c>
      <c r="C38" s="15"/>
      <c r="D38" s="15"/>
      <c r="E38" s="15">
        <f>B38*C3</f>
        <v>3514</v>
      </c>
    </row>
    <row r="39" spans="1:5" s="7" customFormat="1" ht="22.5" customHeight="1" x14ac:dyDescent="0.25">
      <c r="A39" s="16" t="s">
        <v>12</v>
      </c>
      <c r="B39" s="13">
        <f>B32-B38</f>
        <v>6.5733333333333341</v>
      </c>
      <c r="C39" s="13"/>
      <c r="D39" s="13"/>
      <c r="E39" s="13">
        <f>B39*C3</f>
        <v>986.00000000000011</v>
      </c>
    </row>
    <row r="40" spans="1:5" ht="22.5" customHeight="1" x14ac:dyDescent="0.2">
      <c r="A40" s="14"/>
      <c r="B40" s="15"/>
      <c r="C40" s="15"/>
      <c r="D40" s="15"/>
      <c r="E40" s="15"/>
    </row>
    <row r="41" spans="1:5" ht="22.5" customHeight="1" x14ac:dyDescent="0.3">
      <c r="A41" s="17" t="s">
        <v>20</v>
      </c>
      <c r="B41" s="15"/>
      <c r="C41" s="15"/>
      <c r="D41" s="15"/>
      <c r="E41" s="23">
        <f>(E15)/(B32-(E24))</f>
        <v>97.553191489361694</v>
      </c>
    </row>
    <row r="42" spans="1:5" ht="22.5" customHeight="1" x14ac:dyDescent="0.2">
      <c r="A42" s="14"/>
      <c r="B42" s="15"/>
      <c r="C42" s="15"/>
      <c r="D42" s="15"/>
      <c r="E42" s="15"/>
    </row>
  </sheetData>
  <phoneticPr fontId="0" type="noConversion"/>
  <conditionalFormatting sqref="E39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horizontalDpi="4294967294" verticalDpi="300" r:id="rId1"/>
  <headerFooter alignWithMargins="0">
    <oddHeader>&amp;A</oddHeader>
    <oddFooter>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Grafik</vt:lpstr>
      <vt:lpstr>Rechnung</vt:lpstr>
    </vt:vector>
  </TitlesOfParts>
  <Company>Hans Pfister Projekt Support &amp;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Pfister</dc:creator>
  <cp:lastModifiedBy>Hans</cp:lastModifiedBy>
  <cp:lastPrinted>2007-01-06T12:57:03Z</cp:lastPrinted>
  <dcterms:created xsi:type="dcterms:W3CDTF">1997-06-30T08:14:31Z</dcterms:created>
  <dcterms:modified xsi:type="dcterms:W3CDTF">2020-05-30T11:28:30Z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-1511800961</vt:i4>
  </property>
  <property fmtid="{D5CDD505-2E9C-101B-9397-08002B2CF9AE}" pid="3" name="_EmailSubject">
    <vt:lpwstr>Excel Tabellen Kalkulationskurs</vt:lpwstr>
  </property>
  <property fmtid="{D5CDD505-2E9C-101B-9397-08002B2CF9AE}" pid="4" name="_AuthorEmail">
    <vt:lpwstr>kurt.zihlmann@vsci.ch</vt:lpwstr>
  </property>
  <property fmtid="{D5CDD505-2E9C-101B-9397-08002B2CF9AE}" pid="5" name="_AuthorEmailDisplayName">
    <vt:lpwstr>Kurt Zihlmann</vt:lpwstr>
  </property>
  <property fmtid="{D5CDD505-2E9C-101B-9397-08002B2CF9AE}" pid="6" name="_ReviewingToolsShownOnce">
    <vt:lpwstr/>
  </property>
</Properties>
</file>